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msc\Desktop\Neu\Internet\Wettkämpfe\2023\"/>
    </mc:Choice>
  </mc:AlternateContent>
  <xr:revisionPtr revIDLastSave="0" documentId="8_{64F131B7-5191-44A5-BFAC-67ACA3C349BB}" xr6:coauthVersionLast="47" xr6:coauthVersionMax="47" xr10:uidLastSave="{00000000-0000-0000-0000-000000000000}"/>
  <bookViews>
    <workbookView xWindow="19090" yWindow="-110" windowWidth="19420" windowHeight="10300" activeTab="1" xr2:uid="{00000000-000D-0000-FFFF-FFFF00000000}"/>
  </bookViews>
  <sheets>
    <sheet name="Gruppe 1" sheetId="5" r:id="rId1"/>
    <sheet name="Gruppe 2 &amp; 3" sheetId="1" r:id="rId2"/>
    <sheet name="Relativtabelle Sinclai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5" l="1"/>
  <c r="L20" i="5"/>
  <c r="L19" i="5"/>
  <c r="I21" i="5"/>
  <c r="I20" i="5"/>
  <c r="I19" i="5"/>
  <c r="L18" i="1"/>
  <c r="R18" i="1"/>
  <c r="R17" i="1"/>
  <c r="L10" i="1"/>
  <c r="R10" i="1"/>
  <c r="L11" i="1"/>
  <c r="R11" i="1"/>
  <c r="L12" i="1"/>
  <c r="R12" i="1"/>
  <c r="R9" i="1"/>
  <c r="L17" i="1"/>
  <c r="L9" i="1"/>
  <c r="L18" i="5"/>
  <c r="I18" i="5"/>
  <c r="L17" i="5"/>
  <c r="I17" i="5"/>
  <c r="L16" i="5"/>
  <c r="I16" i="5"/>
  <c r="L15" i="5"/>
  <c r="I15" i="5"/>
  <c r="L14" i="5"/>
  <c r="I14" i="5"/>
  <c r="L13" i="5"/>
  <c r="I13" i="5"/>
  <c r="L12" i="5"/>
  <c r="I12" i="5"/>
  <c r="L11" i="5"/>
  <c r="I11" i="5"/>
  <c r="L10" i="5"/>
  <c r="I10" i="5"/>
  <c r="L9" i="5"/>
  <c r="I9" i="5"/>
  <c r="L8" i="5"/>
  <c r="I8" i="5"/>
  <c r="L7" i="5"/>
  <c r="I7" i="5"/>
  <c r="S7" i="5" l="1"/>
  <c r="S17" i="1"/>
  <c r="T17" i="1" s="1"/>
  <c r="S16" i="5"/>
  <c r="S19" i="5"/>
  <c r="S18" i="1"/>
  <c r="T18" i="1" s="1"/>
  <c r="S9" i="1"/>
  <c r="T9" i="1" s="1"/>
  <c r="S10" i="1"/>
  <c r="T10" i="1" s="1"/>
  <c r="S12" i="1"/>
  <c r="T12" i="1" s="1"/>
  <c r="S11" i="1"/>
  <c r="T11" i="1" s="1"/>
  <c r="S10" i="5"/>
  <c r="S13" i="5"/>
</calcChain>
</file>

<file path=xl/sharedStrings.xml><?xml version="1.0" encoding="utf-8"?>
<sst xmlns="http://schemas.openxmlformats.org/spreadsheetml/2006/main" count="138" uniqueCount="78">
  <si>
    <t>Ort:</t>
  </si>
  <si>
    <t>m/w</t>
  </si>
  <si>
    <t>Kampfrichter:</t>
  </si>
  <si>
    <t>Datum</t>
  </si>
  <si>
    <t>Geb.</t>
  </si>
  <si>
    <t>Protokollführer:</t>
  </si>
  <si>
    <t>Bermerkungen:</t>
  </si>
  <si>
    <t>Simpelveld</t>
  </si>
  <si>
    <t>KSV Helios</t>
  </si>
  <si>
    <t>SPRING CUP 2023</t>
  </si>
  <si>
    <t>Groep 1</t>
  </si>
  <si>
    <t>Groep 2</t>
  </si>
  <si>
    <t>Groep 3</t>
  </si>
  <si>
    <t>Sinclair</t>
  </si>
  <si>
    <t>sinclair</t>
  </si>
  <si>
    <t>Totaal</t>
  </si>
  <si>
    <t>sincl. tot.</t>
  </si>
  <si>
    <t>Naam</t>
  </si>
  <si>
    <t>Voornaam</t>
  </si>
  <si>
    <t>L.g.</t>
  </si>
  <si>
    <t>L.g</t>
  </si>
  <si>
    <t>Trekken</t>
  </si>
  <si>
    <t>Stoten</t>
  </si>
  <si>
    <t>1e</t>
  </si>
  <si>
    <t>2e</t>
  </si>
  <si>
    <t>3e</t>
  </si>
  <si>
    <t>BP</t>
  </si>
  <si>
    <t>Neculcea</t>
  </si>
  <si>
    <t>Wijsman</t>
  </si>
  <si>
    <t>Noa</t>
  </si>
  <si>
    <t>Dan</t>
  </si>
  <si>
    <t>Ella</t>
  </si>
  <si>
    <t>Gasch</t>
  </si>
  <si>
    <t>Carolin</t>
  </si>
  <si>
    <t>Kugelschockw.</t>
  </si>
  <si>
    <t xml:space="preserve">3- Hopp </t>
  </si>
  <si>
    <t xml:space="preserve">Sternlauf </t>
  </si>
  <si>
    <t>Punten</t>
  </si>
  <si>
    <t>Plaats</t>
  </si>
  <si>
    <t>Vereniging</t>
  </si>
  <si>
    <t>Jaargang</t>
  </si>
  <si>
    <t>Lich. Gew.</t>
  </si>
  <si>
    <t>Poging</t>
  </si>
  <si>
    <t xml:space="preserve">Kg </t>
  </si>
  <si>
    <t>Techniek</t>
  </si>
  <si>
    <t>cm</t>
  </si>
  <si>
    <t>Punkte</t>
  </si>
  <si>
    <t>s</t>
  </si>
  <si>
    <t>Jacobs,              Fer</t>
  </si>
  <si>
    <t>1.</t>
  </si>
  <si>
    <t>2.</t>
  </si>
  <si>
    <t>3.</t>
  </si>
  <si>
    <t>Jahae, Ference</t>
  </si>
  <si>
    <t>Jacobs,              Lou</t>
  </si>
  <si>
    <t>Sijstermans,Djess</t>
  </si>
  <si>
    <t xml:space="preserve"> Trekken</t>
  </si>
  <si>
    <t>A.V.</t>
  </si>
  <si>
    <t>Pelzer, Yves</t>
  </si>
  <si>
    <t>w</t>
  </si>
  <si>
    <t>m</t>
  </si>
  <si>
    <t>Pierre Gielen</t>
  </si>
  <si>
    <t>NIKOLAUSTURNIER 2023</t>
  </si>
  <si>
    <t>Pierre Schwanen + Robert Bessems</t>
  </si>
  <si>
    <t>Max Vanhouttem</t>
  </si>
  <si>
    <t>Stefan</t>
  </si>
  <si>
    <t>Tukac</t>
  </si>
  <si>
    <t>Eray</t>
  </si>
  <si>
    <r>
      <rPr>
        <b/>
        <sz val="12"/>
        <color theme="1"/>
        <rFont val="Calibri"/>
        <family val="2"/>
        <scheme val="minor"/>
      </rPr>
      <t xml:space="preserve">KSV HELIOS SIMPELVELD  </t>
    </r>
    <r>
      <rPr>
        <b/>
        <sz val="14"/>
        <color theme="1"/>
        <rFont val="Calibri"/>
        <family val="2"/>
        <scheme val="minor"/>
      </rPr>
      <t xml:space="preserve">   </t>
    </r>
  </si>
  <si>
    <t>K.S.V. Helios</t>
  </si>
  <si>
    <t>AC Mengede</t>
  </si>
  <si>
    <t>TV Eichen</t>
  </si>
  <si>
    <t>Iuga</t>
  </si>
  <si>
    <t>25u</t>
  </si>
  <si>
    <t>55u</t>
  </si>
  <si>
    <t>32u</t>
  </si>
  <si>
    <t>34u</t>
  </si>
  <si>
    <t>41u</t>
  </si>
  <si>
    <t>47u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</si>
</sst>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9"/>
      <color theme="4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4" borderId="0" xfId="0" applyFont="1" applyFill="1"/>
    <xf numFmtId="0" fontId="1" fillId="4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4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23" xfId="0" applyFont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8" xfId="0" applyFont="1" applyBorder="1"/>
    <xf numFmtId="0" fontId="1" fillId="0" borderId="28" xfId="0" applyFont="1" applyBorder="1" applyAlignment="1">
      <alignment horizontal="center"/>
    </xf>
    <xf numFmtId="0" fontId="6" fillId="0" borderId="5" xfId="0" applyFont="1" applyBorder="1"/>
    <xf numFmtId="0" fontId="2" fillId="0" borderId="18" xfId="0" applyFont="1" applyBorder="1"/>
    <xf numFmtId="164" fontId="1" fillId="0" borderId="20" xfId="0" applyNumberFormat="1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2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31" xfId="0" applyFont="1" applyBorder="1"/>
    <xf numFmtId="0" fontId="1" fillId="0" borderId="8" xfId="0" applyFont="1" applyBorder="1"/>
    <xf numFmtId="0" fontId="1" fillId="0" borderId="10" xfId="0" applyFont="1" applyBorder="1"/>
    <xf numFmtId="164" fontId="2" fillId="3" borderId="14" xfId="0" applyNumberFormat="1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8" fillId="0" borderId="3" xfId="0" applyFont="1" applyBorder="1"/>
    <xf numFmtId="0" fontId="0" fillId="0" borderId="4" xfId="0" applyBorder="1"/>
    <xf numFmtId="0" fontId="0" fillId="9" borderId="10" xfId="0" applyFill="1" applyBorder="1" applyAlignment="1" applyProtection="1">
      <alignment horizontal="center"/>
      <protection locked="0"/>
    </xf>
    <xf numFmtId="164" fontId="0" fillId="9" borderId="27" xfId="0" applyNumberFormat="1" applyFill="1" applyBorder="1" applyAlignment="1">
      <alignment horizontal="center"/>
    </xf>
    <xf numFmtId="0" fontId="0" fillId="9" borderId="40" xfId="0" applyFill="1" applyBorder="1" applyAlignment="1" applyProtection="1">
      <alignment horizontal="center"/>
      <protection locked="0"/>
    </xf>
    <xf numFmtId="164" fontId="0" fillId="9" borderId="43" xfId="0" applyNumberFormat="1" applyFill="1" applyBorder="1" applyAlignment="1">
      <alignment horizontal="center"/>
    </xf>
    <xf numFmtId="0" fontId="0" fillId="9" borderId="8" xfId="0" applyFill="1" applyBorder="1" applyAlignment="1" applyProtection="1">
      <alignment horizontal="center"/>
      <protection locked="0"/>
    </xf>
    <xf numFmtId="164" fontId="0" fillId="9" borderId="9" xfId="0" applyNumberForma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47" xfId="0" applyFont="1" applyBorder="1"/>
    <xf numFmtId="0" fontId="2" fillId="10" borderId="25" xfId="0" applyFont="1" applyFill="1" applyBorder="1"/>
    <xf numFmtId="0" fontId="13" fillId="11" borderId="19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164" fontId="1" fillId="10" borderId="46" xfId="0" applyNumberFormat="1" applyFont="1" applyFill="1" applyBorder="1" applyAlignment="1">
      <alignment horizontal="center"/>
    </xf>
    <xf numFmtId="164" fontId="1" fillId="10" borderId="38" xfId="0" applyNumberFormat="1" applyFont="1" applyFill="1" applyBorder="1" applyAlignment="1">
      <alignment horizontal="center"/>
    </xf>
    <xf numFmtId="0" fontId="2" fillId="2" borderId="25" xfId="0" applyFont="1" applyFill="1" applyBorder="1"/>
    <xf numFmtId="165" fontId="1" fillId="2" borderId="46" xfId="0" applyNumberFormat="1" applyFont="1" applyFill="1" applyBorder="1" applyAlignment="1">
      <alignment horizontal="center"/>
    </xf>
    <xf numFmtId="165" fontId="1" fillId="2" borderId="38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15" fontId="0" fillId="0" borderId="0" xfId="0" applyNumberFormat="1"/>
    <xf numFmtId="15" fontId="1" fillId="0" borderId="0" xfId="0" applyNumberFormat="1" applyFont="1"/>
    <xf numFmtId="0" fontId="17" fillId="0" borderId="0" xfId="0" applyFont="1"/>
    <xf numFmtId="0" fontId="12" fillId="0" borderId="0" xfId="0" applyFont="1"/>
    <xf numFmtId="0" fontId="6" fillId="0" borderId="0" xfId="0" applyFont="1"/>
    <xf numFmtId="0" fontId="5" fillId="0" borderId="25" xfId="0" applyFont="1" applyBorder="1"/>
    <xf numFmtId="0" fontId="5" fillId="0" borderId="13" xfId="0" applyFont="1" applyBorder="1"/>
    <xf numFmtId="0" fontId="5" fillId="0" borderId="18" xfId="0" applyFont="1" applyBorder="1"/>
    <xf numFmtId="0" fontId="0" fillId="9" borderId="51" xfId="0" applyFill="1" applyBorder="1" applyAlignment="1">
      <alignment horizontal="center"/>
    </xf>
    <xf numFmtId="0" fontId="0" fillId="0" borderId="3" xfId="0" applyBorder="1"/>
    <xf numFmtId="0" fontId="0" fillId="0" borderId="37" xfId="0" applyBorder="1"/>
    <xf numFmtId="0" fontId="0" fillId="9" borderId="52" xfId="0" applyFill="1" applyBorder="1" applyAlignment="1">
      <alignment horizontal="center"/>
    </xf>
    <xf numFmtId="0" fontId="0" fillId="9" borderId="53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0" fontId="0" fillId="7" borderId="55" xfId="0" applyFill="1" applyBorder="1" applyAlignment="1">
      <alignment horizontal="center"/>
    </xf>
    <xf numFmtId="0" fontId="0" fillId="8" borderId="54" xfId="0" applyFill="1" applyBorder="1" applyAlignment="1">
      <alignment horizontal="center"/>
    </xf>
    <xf numFmtId="0" fontId="0" fillId="8" borderId="55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 applyProtection="1">
      <alignment horizontal="center"/>
      <protection locked="0"/>
    </xf>
    <xf numFmtId="164" fontId="0" fillId="7" borderId="1" xfId="0" applyNumberFormat="1" applyFill="1" applyBorder="1" applyAlignment="1">
      <alignment horizontal="center"/>
    </xf>
    <xf numFmtId="0" fontId="0" fillId="8" borderId="1" xfId="0" applyFill="1" applyBorder="1" applyAlignment="1" applyProtection="1">
      <alignment horizontal="center"/>
      <protection locked="0"/>
    </xf>
    <xf numFmtId="164" fontId="0" fillId="8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 applyProtection="1">
      <alignment horizontal="center"/>
      <protection locked="0"/>
    </xf>
    <xf numFmtId="164" fontId="0" fillId="6" borderId="41" xfId="0" applyNumberFormat="1" applyFill="1" applyBorder="1" applyAlignment="1">
      <alignment horizontal="center"/>
    </xf>
    <xf numFmtId="1" fontId="0" fillId="7" borderId="41" xfId="0" applyNumberFormat="1" applyFill="1" applyBorder="1" applyAlignment="1" applyProtection="1">
      <alignment horizontal="center"/>
      <protection locked="0"/>
    </xf>
    <xf numFmtId="164" fontId="0" fillId="7" borderId="41" xfId="0" applyNumberFormat="1" applyFill="1" applyBorder="1" applyAlignment="1">
      <alignment horizontal="center"/>
    </xf>
    <xf numFmtId="0" fontId="0" fillId="8" borderId="41" xfId="0" applyFill="1" applyBorder="1" applyAlignment="1" applyProtection="1">
      <alignment horizontal="center"/>
      <protection locked="0"/>
    </xf>
    <xf numFmtId="164" fontId="0" fillId="8" borderId="41" xfId="0" applyNumberFormat="1" applyFill="1" applyBorder="1" applyAlignment="1">
      <alignment horizontal="center"/>
    </xf>
    <xf numFmtId="164" fontId="0" fillId="7" borderId="41" xfId="0" applyNumberFormat="1" applyFill="1" applyBorder="1" applyAlignment="1" applyProtection="1">
      <alignment horizontal="center"/>
      <protection locked="0"/>
    </xf>
    <xf numFmtId="164" fontId="0" fillId="6" borderId="28" xfId="0" applyNumberFormat="1" applyFill="1" applyBorder="1" applyAlignment="1">
      <alignment horizontal="center"/>
    </xf>
    <xf numFmtId="1" fontId="0" fillId="7" borderId="28" xfId="0" applyNumberFormat="1" applyFill="1" applyBorder="1" applyAlignment="1" applyProtection="1">
      <alignment horizontal="center"/>
      <protection locked="0"/>
    </xf>
    <xf numFmtId="164" fontId="0" fillId="7" borderId="28" xfId="0" applyNumberFormat="1" applyFill="1" applyBorder="1" applyAlignment="1">
      <alignment horizontal="center"/>
    </xf>
    <xf numFmtId="0" fontId="0" fillId="8" borderId="28" xfId="0" applyFill="1" applyBorder="1" applyAlignment="1" applyProtection="1">
      <alignment horizontal="center"/>
      <protection locked="0"/>
    </xf>
    <xf numFmtId="164" fontId="0" fillId="8" borderId="28" xfId="0" applyNumberFormat="1" applyFill="1" applyBorder="1" applyAlignment="1">
      <alignment horizontal="center"/>
    </xf>
    <xf numFmtId="164" fontId="0" fillId="7" borderId="28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6" borderId="56" xfId="0" applyFill="1" applyBorder="1" applyAlignment="1">
      <alignment horizontal="center"/>
    </xf>
    <xf numFmtId="0" fontId="0" fillId="6" borderId="50" xfId="0" applyFill="1" applyBorder="1" applyAlignment="1" applyProtection="1">
      <alignment horizontal="center"/>
      <protection locked="0"/>
    </xf>
    <xf numFmtId="0" fontId="0" fillId="6" borderId="48" xfId="0" applyFill="1" applyBorder="1" applyAlignment="1" applyProtection="1">
      <alignment horizontal="center"/>
      <protection locked="0"/>
    </xf>
    <xf numFmtId="0" fontId="0" fillId="6" borderId="49" xfId="0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164" fontId="0" fillId="7" borderId="42" xfId="0" applyNumberFormat="1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164" fontId="0" fillId="7" borderId="29" xfId="0" applyNumberFormat="1" applyFill="1" applyBorder="1" applyAlignment="1">
      <alignment horizontal="center"/>
    </xf>
    <xf numFmtId="0" fontId="1" fillId="0" borderId="45" xfId="0" applyFont="1" applyBorder="1"/>
    <xf numFmtId="0" fontId="1" fillId="0" borderId="34" xfId="0" applyFont="1" applyBorder="1"/>
    <xf numFmtId="164" fontId="1" fillId="0" borderId="60" xfId="0" applyNumberFormat="1" applyFont="1" applyBorder="1" applyAlignment="1">
      <alignment horizontal="center"/>
    </xf>
    <xf numFmtId="164" fontId="7" fillId="9" borderId="9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164" fontId="0" fillId="6" borderId="41" xfId="0" applyNumberFormat="1" applyFill="1" applyBorder="1" applyAlignment="1" applyProtection="1">
      <alignment horizontal="center"/>
      <protection locked="0"/>
    </xf>
    <xf numFmtId="164" fontId="0" fillId="6" borderId="1" xfId="0" applyNumberFormat="1" applyFill="1" applyBorder="1" applyAlignment="1" applyProtection="1">
      <alignment horizontal="center"/>
      <protection locked="0"/>
    </xf>
    <xf numFmtId="164" fontId="0" fillId="6" borderId="28" xfId="0" applyNumberFormat="1" applyFill="1" applyBorder="1" applyAlignment="1" applyProtection="1">
      <alignment horizontal="center"/>
      <protection locked="0"/>
    </xf>
    <xf numFmtId="164" fontId="0" fillId="9" borderId="41" xfId="0" applyNumberFormat="1" applyFill="1" applyBorder="1" applyAlignment="1" applyProtection="1">
      <alignment horizontal="center"/>
      <protection locked="0"/>
    </xf>
    <xf numFmtId="164" fontId="0" fillId="9" borderId="1" xfId="0" applyNumberFormat="1" applyFill="1" applyBorder="1" applyAlignment="1" applyProtection="1">
      <alignment horizontal="center"/>
      <protection locked="0"/>
    </xf>
    <xf numFmtId="164" fontId="0" fillId="9" borderId="28" xfId="0" applyNumberFormat="1" applyFill="1" applyBorder="1" applyAlignment="1" applyProtection="1">
      <alignment horizontal="center"/>
      <protection locked="0"/>
    </xf>
    <xf numFmtId="164" fontId="10" fillId="2" borderId="44" xfId="0" applyNumberFormat="1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164" fontId="10" fillId="2" borderId="30" xfId="0" applyNumberFormat="1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7" borderId="35" xfId="0" applyFont="1" applyFill="1" applyBorder="1" applyAlignment="1">
      <alignment horizontal="center"/>
    </xf>
    <xf numFmtId="0" fontId="9" fillId="7" borderId="36" xfId="0" applyFont="1" applyFill="1" applyBorder="1" applyAlignment="1">
      <alignment horizontal="center"/>
    </xf>
    <xf numFmtId="0" fontId="9" fillId="8" borderId="35" xfId="0" applyFont="1" applyFill="1" applyBorder="1" applyAlignment="1">
      <alignment horizontal="center"/>
    </xf>
    <xf numFmtId="0" fontId="9" fillId="8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59" xfId="0" applyFont="1" applyBorder="1" applyAlignment="1" applyProtection="1">
      <alignment horizontal="center" vertical="center"/>
      <protection locked="0"/>
    </xf>
    <xf numFmtId="164" fontId="12" fillId="0" borderId="44" xfId="0" applyNumberFormat="1" applyFont="1" applyBorder="1" applyAlignment="1" applyProtection="1">
      <alignment horizontal="center" vertical="center"/>
      <protection locked="0"/>
    </xf>
    <xf numFmtId="164" fontId="12" fillId="0" borderId="11" xfId="0" applyNumberFormat="1" applyFont="1" applyBorder="1" applyAlignment="1" applyProtection="1">
      <alignment horizontal="center" vertical="center"/>
      <protection locked="0"/>
    </xf>
    <xf numFmtId="164" fontId="12" fillId="0" borderId="30" xfId="0" applyNumberFormat="1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5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5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Standard" xfId="0" builtinId="0"/>
  </cellStyles>
  <dxfs count="21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 patternType="solid">
          <bgColor theme="0"/>
        </patternFill>
      </fill>
    </dxf>
    <dxf>
      <font>
        <b/>
        <i val="0"/>
      </font>
      <fill>
        <patternFill patternType="solid">
          <bgColor theme="0"/>
        </patternFill>
      </fill>
    </dxf>
    <dxf>
      <font>
        <b/>
        <i val="0"/>
      </font>
      <fill>
        <patternFill patternType="solid">
          <bgColor theme="0"/>
        </patternFill>
      </fill>
    </dxf>
    <dxf>
      <font>
        <b/>
        <i val="0"/>
      </font>
      <fill>
        <patternFill patternType="solid">
          <bgColor theme="0"/>
        </patternFill>
      </fill>
    </dxf>
    <dxf>
      <font>
        <b/>
        <i val="0"/>
      </font>
      <fill>
        <patternFill patternType="solid">
          <bgColor theme="0"/>
        </patternFill>
      </fill>
    </dxf>
    <dxf>
      <font>
        <b/>
        <i val="0"/>
      </font>
      <fill>
        <patternFill patternType="solid">
          <bgColor theme="0"/>
        </patternFill>
      </fill>
    </dxf>
    <dxf>
      <font>
        <b/>
        <i val="0"/>
      </font>
      <fill>
        <patternFill patternType="solid">
          <bgColor theme="0"/>
        </patternFill>
      </fill>
    </dxf>
    <dxf>
      <font>
        <b/>
        <i val="0"/>
      </font>
      <fill>
        <patternFill patternType="solid">
          <bgColor theme="0"/>
        </patternFill>
      </fill>
    </dxf>
  </dxfs>
  <tableStyles count="0" defaultTableStyle="TableStyleMedium9" defaultPivotStyle="PivotStyleLight16"/>
  <colors>
    <mruColors>
      <color rgb="FF66FFFF"/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0</xdr:rowOff>
    </xdr:from>
    <xdr:to>
      <xdr:col>5</xdr:col>
      <xdr:colOff>256648</xdr:colOff>
      <xdr:row>49</xdr:row>
      <xdr:rowOff>3741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7854D10-ED9B-4460-95AD-3AB8962F4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412480"/>
          <a:ext cx="4219048" cy="5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2BFB3-8BC6-4975-BF35-6BC97D15656F}">
  <sheetPr>
    <tabColor rgb="FF00B050"/>
  </sheetPr>
  <dimension ref="A1:X24"/>
  <sheetViews>
    <sheetView topLeftCell="A13" zoomScale="115" zoomScaleNormal="115" workbookViewId="0">
      <selection activeCell="B23" sqref="B23"/>
    </sheetView>
  </sheetViews>
  <sheetFormatPr baseColWidth="10" defaultColWidth="11.5546875" defaultRowHeight="14.4" x14ac:dyDescent="0.3"/>
  <cols>
    <col min="1" max="1" width="7.33203125" customWidth="1"/>
    <col min="2" max="2" width="16.33203125" customWidth="1"/>
    <col min="3" max="3" width="14.77734375" customWidth="1"/>
    <col min="5" max="5" width="9.5546875" customWidth="1"/>
    <col min="6" max="6" width="8" customWidth="1"/>
    <col min="7" max="7" width="5.88671875" customWidth="1"/>
    <col min="8" max="8" width="9.33203125" customWidth="1"/>
    <col min="9" max="9" width="7.33203125" customWidth="1"/>
    <col min="10" max="10" width="6.109375" customWidth="1"/>
    <col min="11" max="11" width="8.44140625" customWidth="1"/>
    <col min="12" max="12" width="6.88671875" customWidth="1"/>
    <col min="13" max="13" width="7.33203125" hidden="1" customWidth="1"/>
    <col min="14" max="14" width="8.6640625" hidden="1" customWidth="1"/>
    <col min="15" max="15" width="7" hidden="1" customWidth="1"/>
    <col min="16" max="16" width="9" hidden="1" customWidth="1"/>
    <col min="17" max="17" width="8.5546875" hidden="1" customWidth="1"/>
    <col min="18" max="18" width="7.33203125" hidden="1" customWidth="1"/>
    <col min="19" max="19" width="11.6640625" customWidth="1"/>
    <col min="20" max="20" width="9" customWidth="1"/>
    <col min="21" max="21" width="8.109375" customWidth="1"/>
    <col min="22" max="22" width="6.6640625" customWidth="1"/>
    <col min="23" max="23" width="9.33203125" customWidth="1"/>
    <col min="24" max="24" width="8.5546875" customWidth="1"/>
    <col min="25" max="25" width="6.5546875" customWidth="1"/>
    <col min="26" max="26" width="9.44140625" customWidth="1"/>
  </cols>
  <sheetData>
    <row r="1" spans="1:24" ht="18" x14ac:dyDescent="0.35">
      <c r="A1" s="66" t="s">
        <v>67</v>
      </c>
      <c r="B1" s="67"/>
      <c r="C1" s="64">
        <v>45269</v>
      </c>
      <c r="D1" s="153" t="s">
        <v>61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5"/>
    </row>
    <row r="2" spans="1:24" x14ac:dyDescent="0.3"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8"/>
    </row>
    <row r="3" spans="1:24" ht="18.600000000000001" thickBot="1" x14ac:dyDescent="0.4">
      <c r="A3" s="66" t="s">
        <v>10</v>
      </c>
      <c r="D3" s="159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1"/>
    </row>
    <row r="4" spans="1:24" ht="15" thickBot="1" x14ac:dyDescent="0.35"/>
    <row r="5" spans="1:24" ht="21.6" thickBot="1" x14ac:dyDescent="0.45">
      <c r="A5" s="41" t="s">
        <v>9</v>
      </c>
      <c r="B5" s="42"/>
      <c r="C5" s="42"/>
      <c r="D5" s="42"/>
      <c r="E5" s="42"/>
      <c r="F5" s="42"/>
      <c r="G5" s="126" t="s">
        <v>55</v>
      </c>
      <c r="H5" s="127"/>
      <c r="I5" s="128"/>
      <c r="J5" s="129" t="s">
        <v>22</v>
      </c>
      <c r="K5" s="129"/>
      <c r="L5" s="130"/>
      <c r="M5" s="131" t="s">
        <v>34</v>
      </c>
      <c r="N5" s="132"/>
      <c r="O5" s="133" t="s">
        <v>35</v>
      </c>
      <c r="P5" s="134"/>
      <c r="Q5" s="131" t="s">
        <v>36</v>
      </c>
      <c r="R5" s="132"/>
      <c r="S5" s="135" t="s">
        <v>37</v>
      </c>
      <c r="T5" s="39"/>
    </row>
    <row r="6" spans="1:24" ht="15" thickBot="1" x14ac:dyDescent="0.35">
      <c r="A6" s="73" t="s">
        <v>38</v>
      </c>
      <c r="B6" s="74" t="s">
        <v>17</v>
      </c>
      <c r="C6" s="74" t="s">
        <v>39</v>
      </c>
      <c r="D6" s="74" t="s">
        <v>40</v>
      </c>
      <c r="E6" s="74" t="s">
        <v>41</v>
      </c>
      <c r="F6" s="101" t="s">
        <v>42</v>
      </c>
      <c r="G6" s="72" t="s">
        <v>43</v>
      </c>
      <c r="H6" s="75" t="s">
        <v>44</v>
      </c>
      <c r="I6" s="76" t="s">
        <v>37</v>
      </c>
      <c r="J6" s="102" t="s">
        <v>43</v>
      </c>
      <c r="K6" s="77" t="s">
        <v>44</v>
      </c>
      <c r="L6" s="78" t="s">
        <v>37</v>
      </c>
      <c r="M6" s="79" t="s">
        <v>45</v>
      </c>
      <c r="N6" s="80" t="s">
        <v>46</v>
      </c>
      <c r="O6" s="81" t="s">
        <v>45</v>
      </c>
      <c r="P6" s="82" t="s">
        <v>46</v>
      </c>
      <c r="Q6" s="79" t="s">
        <v>47</v>
      </c>
      <c r="R6" s="80" t="s">
        <v>46</v>
      </c>
      <c r="S6" s="136"/>
      <c r="W6" s="40"/>
      <c r="X6" s="40"/>
    </row>
    <row r="7" spans="1:24" ht="14.25" customHeight="1" x14ac:dyDescent="0.3">
      <c r="A7" s="137"/>
      <c r="B7" s="140" t="s">
        <v>48</v>
      </c>
      <c r="C7" s="143" t="s">
        <v>68</v>
      </c>
      <c r="D7" s="146">
        <v>2015</v>
      </c>
      <c r="E7" s="149">
        <v>36</v>
      </c>
      <c r="F7" s="106" t="s">
        <v>49</v>
      </c>
      <c r="G7" s="45">
        <v>11</v>
      </c>
      <c r="H7" s="120"/>
      <c r="I7" s="46">
        <f>(G7*50/E$7)+(H7*10)</f>
        <v>15.277777777777779</v>
      </c>
      <c r="J7" s="103">
        <v>15</v>
      </c>
      <c r="K7" s="117"/>
      <c r="L7" s="89">
        <f>(J7*50/E$7)+(K7*10)</f>
        <v>20.833333333333332</v>
      </c>
      <c r="M7" s="90"/>
      <c r="N7" s="91"/>
      <c r="O7" s="92"/>
      <c r="P7" s="93"/>
      <c r="Q7" s="94"/>
      <c r="R7" s="109"/>
      <c r="S7" s="123">
        <f>MAX(I7:I9)+MAX(L7:L9)+MAX(N7:N9)+MAX(P7:P9)+MAX(R7:R9)</f>
        <v>186.44444444444446</v>
      </c>
      <c r="W7" s="40"/>
      <c r="X7" s="40"/>
    </row>
    <row r="8" spans="1:24" ht="14.25" customHeight="1" x14ac:dyDescent="0.3">
      <c r="A8" s="138"/>
      <c r="B8" s="141"/>
      <c r="C8" s="144"/>
      <c r="D8" s="147"/>
      <c r="E8" s="150"/>
      <c r="F8" s="107" t="s">
        <v>50</v>
      </c>
      <c r="G8" s="47">
        <v>13</v>
      </c>
      <c r="H8" s="121">
        <v>6.8</v>
      </c>
      <c r="I8" s="48">
        <f>(G8*50/E$7)+(H8*10)</f>
        <v>86.055555555555557</v>
      </c>
      <c r="J8" s="104">
        <v>17</v>
      </c>
      <c r="K8" s="118"/>
      <c r="L8" s="83">
        <f>(J8*50/E$7)+(K8*10)</f>
        <v>23.611111111111111</v>
      </c>
      <c r="M8" s="84"/>
      <c r="N8" s="85"/>
      <c r="O8" s="86"/>
      <c r="P8" s="87"/>
      <c r="Q8" s="88"/>
      <c r="R8" s="110"/>
      <c r="S8" s="124"/>
      <c r="W8" s="40"/>
      <c r="X8" s="40"/>
    </row>
    <row r="9" spans="1:24" ht="15" thickBot="1" x14ac:dyDescent="0.35">
      <c r="A9" s="139"/>
      <c r="B9" s="142"/>
      <c r="C9" s="145"/>
      <c r="D9" s="148"/>
      <c r="E9" s="151"/>
      <c r="F9" s="108" t="s">
        <v>51</v>
      </c>
      <c r="G9" s="43">
        <v>-15</v>
      </c>
      <c r="H9" s="122"/>
      <c r="I9" s="44">
        <f>(G9*50/E$7)+(H9*10)</f>
        <v>-20.833333333333332</v>
      </c>
      <c r="J9" s="105">
        <v>19</v>
      </c>
      <c r="K9" s="119">
        <v>7.4</v>
      </c>
      <c r="L9" s="95">
        <f>(J9*50/E$7)+(K9*10)</f>
        <v>100.38888888888889</v>
      </c>
      <c r="M9" s="96"/>
      <c r="N9" s="97"/>
      <c r="O9" s="98"/>
      <c r="P9" s="99"/>
      <c r="Q9" s="100"/>
      <c r="R9" s="111"/>
      <c r="S9" s="125"/>
      <c r="W9" s="40"/>
      <c r="X9" s="40"/>
    </row>
    <row r="10" spans="1:24" ht="14.25" customHeight="1" x14ac:dyDescent="0.3">
      <c r="A10" s="137"/>
      <c r="B10" s="140" t="s">
        <v>52</v>
      </c>
      <c r="C10" s="143" t="s">
        <v>68</v>
      </c>
      <c r="D10" s="146">
        <v>2011</v>
      </c>
      <c r="E10" s="152">
        <v>70.3</v>
      </c>
      <c r="F10" s="106" t="s">
        <v>49</v>
      </c>
      <c r="G10" s="45">
        <v>14</v>
      </c>
      <c r="H10" s="120"/>
      <c r="I10" s="46">
        <f>(G10*50/E$10)+(H10*10)</f>
        <v>9.9573257467994321</v>
      </c>
      <c r="J10" s="103">
        <v>19</v>
      </c>
      <c r="K10" s="117"/>
      <c r="L10" s="89">
        <f>(J10*50/E$10)+(K10*10)</f>
        <v>13.513513513513514</v>
      </c>
      <c r="M10" s="90"/>
      <c r="N10" s="91"/>
      <c r="O10" s="92"/>
      <c r="P10" s="93"/>
      <c r="Q10" s="94"/>
      <c r="R10" s="109"/>
      <c r="S10" s="123">
        <f>MAX(I10:I12)+MAX(L10:L12)+MAX(N10:N12)+MAX(P10:P12)+MAX(R10:R12)</f>
        <v>157.00568990042674</v>
      </c>
      <c r="W10" s="40"/>
      <c r="X10" s="40"/>
    </row>
    <row r="11" spans="1:24" ht="14.25" customHeight="1" x14ac:dyDescent="0.3">
      <c r="A11" s="138"/>
      <c r="B11" s="141"/>
      <c r="C11" s="144"/>
      <c r="D11" s="147"/>
      <c r="E11" s="144"/>
      <c r="F11" s="107" t="s">
        <v>50</v>
      </c>
      <c r="G11" s="47">
        <v>17</v>
      </c>
      <c r="H11" s="121"/>
      <c r="I11" s="48">
        <f>(G11*50/E$10)+(H11*10)</f>
        <v>12.091038406827881</v>
      </c>
      <c r="J11" s="104">
        <v>22</v>
      </c>
      <c r="K11" s="118"/>
      <c r="L11" s="83">
        <f>(J11*50/E$10)+(K11*10)</f>
        <v>15.647226173541963</v>
      </c>
      <c r="M11" s="84"/>
      <c r="N11" s="85"/>
      <c r="O11" s="86"/>
      <c r="P11" s="87"/>
      <c r="Q11" s="88"/>
      <c r="R11" s="110"/>
      <c r="S11" s="124"/>
      <c r="W11" s="40"/>
      <c r="X11" s="40"/>
    </row>
    <row r="12" spans="1:24" ht="14.7" customHeight="1" thickBot="1" x14ac:dyDescent="0.35">
      <c r="A12" s="139"/>
      <c r="B12" s="142"/>
      <c r="C12" s="145"/>
      <c r="D12" s="148"/>
      <c r="E12" s="145"/>
      <c r="F12" s="108" t="s">
        <v>51</v>
      </c>
      <c r="G12" s="43">
        <v>20</v>
      </c>
      <c r="H12" s="122">
        <v>6.4</v>
      </c>
      <c r="I12" s="44">
        <f>(G12*50/E$10)+(H12*10)</f>
        <v>78.224751066856328</v>
      </c>
      <c r="J12" s="105">
        <v>25</v>
      </c>
      <c r="K12" s="119">
        <v>6.1</v>
      </c>
      <c r="L12" s="95">
        <f>(J12*50/E$10)+(K12*10)</f>
        <v>78.780938833570417</v>
      </c>
      <c r="M12" s="96"/>
      <c r="N12" s="97"/>
      <c r="O12" s="98"/>
      <c r="P12" s="99"/>
      <c r="Q12" s="100"/>
      <c r="R12" s="111"/>
      <c r="S12" s="125"/>
      <c r="W12" s="40"/>
      <c r="X12" s="40"/>
    </row>
    <row r="13" spans="1:24" ht="14.25" customHeight="1" x14ac:dyDescent="0.3">
      <c r="A13" s="137"/>
      <c r="B13" s="140" t="s">
        <v>53</v>
      </c>
      <c r="C13" s="143" t="s">
        <v>68</v>
      </c>
      <c r="D13" s="146">
        <v>2011</v>
      </c>
      <c r="E13" s="152">
        <v>51.6</v>
      </c>
      <c r="F13" s="106" t="s">
        <v>49</v>
      </c>
      <c r="G13" s="45">
        <v>-26</v>
      </c>
      <c r="H13" s="120"/>
      <c r="I13" s="46">
        <f>(G13*50/E$13)+(H13*10)</f>
        <v>-25.193798449612402</v>
      </c>
      <c r="J13" s="103">
        <v>31</v>
      </c>
      <c r="K13" s="117"/>
      <c r="L13" s="89">
        <f>(J13*50/E$13)+(K13*10)</f>
        <v>30.038759689922479</v>
      </c>
      <c r="M13" s="90"/>
      <c r="N13" s="91"/>
      <c r="O13" s="92"/>
      <c r="P13" s="93"/>
      <c r="Q13" s="94"/>
      <c r="R13" s="109"/>
      <c r="S13" s="123">
        <f>MAX(I13:I15)+MAX(L13:L15)+MAX(N13:N15)+MAX(P13:P15)+MAX(R13:R15)</f>
        <v>184.04651162790697</v>
      </c>
      <c r="W13" s="40"/>
      <c r="X13" s="40"/>
    </row>
    <row r="14" spans="1:24" ht="14.25" customHeight="1" x14ac:dyDescent="0.3">
      <c r="A14" s="138"/>
      <c r="B14" s="141"/>
      <c r="C14" s="144"/>
      <c r="D14" s="147"/>
      <c r="E14" s="144"/>
      <c r="F14" s="107" t="s">
        <v>50</v>
      </c>
      <c r="G14" s="47">
        <v>26</v>
      </c>
      <c r="H14" s="121"/>
      <c r="I14" s="48">
        <f>(G14*50/E$13)+(H14*10)</f>
        <v>25.193798449612402</v>
      </c>
      <c r="J14" s="104">
        <v>34</v>
      </c>
      <c r="K14" s="118">
        <v>6.4</v>
      </c>
      <c r="L14" s="83">
        <f>(J14*50/E$13)+(K14*10)</f>
        <v>96.945736434108525</v>
      </c>
      <c r="M14" s="84"/>
      <c r="N14" s="85"/>
      <c r="O14" s="86"/>
      <c r="P14" s="87"/>
      <c r="Q14" s="88"/>
      <c r="R14" s="110"/>
      <c r="S14" s="124"/>
      <c r="W14" s="40"/>
      <c r="X14" s="40"/>
    </row>
    <row r="15" spans="1:24" ht="14.7" customHeight="1" thickBot="1" x14ac:dyDescent="0.35">
      <c r="A15" s="139"/>
      <c r="B15" s="142"/>
      <c r="C15" s="145"/>
      <c r="D15" s="148"/>
      <c r="E15" s="145"/>
      <c r="F15" s="108" t="s">
        <v>51</v>
      </c>
      <c r="G15" s="43">
        <v>29</v>
      </c>
      <c r="H15" s="122">
        <v>5.9</v>
      </c>
      <c r="I15" s="44">
        <f>(G15*50/E$13)+(H15*10)</f>
        <v>87.100775193798455</v>
      </c>
      <c r="J15" s="105">
        <v>-37</v>
      </c>
      <c r="K15" s="119"/>
      <c r="L15" s="95">
        <f>(J15*50/E$13)+(K15*10)</f>
        <v>-35.852713178294572</v>
      </c>
      <c r="M15" s="96"/>
      <c r="N15" s="97"/>
      <c r="O15" s="98"/>
      <c r="P15" s="99"/>
      <c r="Q15" s="100"/>
      <c r="R15" s="111"/>
      <c r="S15" s="125"/>
      <c r="W15" s="40"/>
      <c r="X15" s="40"/>
    </row>
    <row r="16" spans="1:24" ht="14.25" customHeight="1" x14ac:dyDescent="0.3">
      <c r="A16" s="137"/>
      <c r="B16" s="140" t="s">
        <v>54</v>
      </c>
      <c r="C16" s="143" t="s">
        <v>68</v>
      </c>
      <c r="D16" s="146">
        <v>2010</v>
      </c>
      <c r="E16" s="152">
        <v>51.6</v>
      </c>
      <c r="F16" s="106" t="s">
        <v>49</v>
      </c>
      <c r="G16" s="45">
        <v>26</v>
      </c>
      <c r="H16" s="120"/>
      <c r="I16" s="46">
        <f>(G16*50/E$16)+(H16*10)</f>
        <v>25.193798449612402</v>
      </c>
      <c r="J16" s="103">
        <v>34</v>
      </c>
      <c r="K16" s="117"/>
      <c r="L16" s="89">
        <f>(J16*50/E$16)+(K16*10)</f>
        <v>32.945736434108525</v>
      </c>
      <c r="M16" s="90"/>
      <c r="N16" s="91"/>
      <c r="O16" s="92"/>
      <c r="P16" s="93"/>
      <c r="Q16" s="94"/>
      <c r="R16" s="109"/>
      <c r="S16" s="123">
        <f>MAX(I16:I18)+MAX(L16:L18)+MAX(N16:N18)+MAX(P16:P18)+MAX(R16:R18)</f>
        <v>205.82945736434107</v>
      </c>
      <c r="W16" s="40"/>
      <c r="X16" s="40"/>
    </row>
    <row r="17" spans="1:24" ht="14.25" customHeight="1" x14ac:dyDescent="0.3">
      <c r="A17" s="138"/>
      <c r="B17" s="141"/>
      <c r="C17" s="144"/>
      <c r="D17" s="147"/>
      <c r="E17" s="144"/>
      <c r="F17" s="107" t="s">
        <v>50</v>
      </c>
      <c r="G17" s="47">
        <v>29</v>
      </c>
      <c r="H17" s="121"/>
      <c r="I17" s="115">
        <f>(G17*50/E$16)+(H17*10)</f>
        <v>28.100775193798448</v>
      </c>
      <c r="J17" s="104">
        <v>38</v>
      </c>
      <c r="K17" s="118">
        <v>6.4</v>
      </c>
      <c r="L17" s="116">
        <f>(J17*50/E$16)+(K17*10)</f>
        <v>100.82170542635659</v>
      </c>
      <c r="M17" s="84"/>
      <c r="N17" s="85"/>
      <c r="O17" s="86"/>
      <c r="P17" s="87"/>
      <c r="Q17" s="88"/>
      <c r="R17" s="110"/>
      <c r="S17" s="124"/>
      <c r="W17" s="40"/>
      <c r="X17" s="40"/>
    </row>
    <row r="18" spans="1:24" ht="14.7" customHeight="1" thickBot="1" x14ac:dyDescent="0.35">
      <c r="A18" s="139"/>
      <c r="B18" s="142"/>
      <c r="C18" s="145"/>
      <c r="D18" s="148"/>
      <c r="E18" s="145"/>
      <c r="F18" s="108" t="s">
        <v>51</v>
      </c>
      <c r="G18" s="43">
        <v>32</v>
      </c>
      <c r="H18" s="122">
        <v>7.4</v>
      </c>
      <c r="I18" s="44">
        <f>(G18*50/E$16)+(H18*10)</f>
        <v>105.00775193798449</v>
      </c>
      <c r="J18" s="105">
        <v>-40</v>
      </c>
      <c r="K18" s="119"/>
      <c r="L18" s="95">
        <f>(J18*50/E$16)+(K18*10)</f>
        <v>-38.759689922480618</v>
      </c>
      <c r="M18" s="96"/>
      <c r="N18" s="97"/>
      <c r="O18" s="98"/>
      <c r="P18" s="99"/>
      <c r="Q18" s="100"/>
      <c r="R18" s="111"/>
      <c r="S18" s="125"/>
      <c r="W18" s="40"/>
      <c r="X18" s="40"/>
    </row>
    <row r="19" spans="1:24" ht="14.25" customHeight="1" x14ac:dyDescent="0.3">
      <c r="A19" s="137"/>
      <c r="B19" s="140" t="s">
        <v>57</v>
      </c>
      <c r="C19" s="143" t="s">
        <v>68</v>
      </c>
      <c r="D19" s="146">
        <v>2010</v>
      </c>
      <c r="E19" s="152">
        <v>47.7</v>
      </c>
      <c r="F19" s="106" t="s">
        <v>49</v>
      </c>
      <c r="G19" s="45">
        <v>28</v>
      </c>
      <c r="H19" s="120"/>
      <c r="I19" s="46">
        <f>(G19*50/E$19)+(H19*10)</f>
        <v>29.350104821802933</v>
      </c>
      <c r="J19" s="103">
        <v>38</v>
      </c>
      <c r="K19" s="117"/>
      <c r="L19" s="89">
        <f>(J19*50/E$19)+(K19*10)</f>
        <v>39.832285115303982</v>
      </c>
      <c r="M19" s="90"/>
      <c r="N19" s="91"/>
      <c r="O19" s="92"/>
      <c r="P19" s="93"/>
      <c r="Q19" s="94"/>
      <c r="R19" s="109"/>
      <c r="S19" s="123">
        <f>MAX(I19:I21)+MAX(L19:L21)+MAX(N19:N21)+MAX(P19:P21)+MAX(R19:R21)</f>
        <v>218.47169811320754</v>
      </c>
      <c r="W19" s="40"/>
      <c r="X19" s="40"/>
    </row>
    <row r="20" spans="1:24" ht="14.25" customHeight="1" x14ac:dyDescent="0.3">
      <c r="A20" s="138"/>
      <c r="B20" s="141"/>
      <c r="C20" s="144"/>
      <c r="D20" s="147"/>
      <c r="E20" s="144"/>
      <c r="F20" s="107" t="s">
        <v>50</v>
      </c>
      <c r="G20" s="47">
        <v>30</v>
      </c>
      <c r="H20" s="121">
        <v>7.3</v>
      </c>
      <c r="I20" s="48">
        <f>(G20*50/E$19)+(H20*10)</f>
        <v>104.44654088050314</v>
      </c>
      <c r="J20" s="104">
        <v>42</v>
      </c>
      <c r="K20" s="118">
        <v>7</v>
      </c>
      <c r="L20" s="83">
        <f>(J20*50/E$19)+(K20*10)</f>
        <v>114.0251572327044</v>
      </c>
      <c r="M20" s="84"/>
      <c r="N20" s="85"/>
      <c r="O20" s="86"/>
      <c r="P20" s="87"/>
      <c r="Q20" s="88"/>
      <c r="R20" s="110"/>
      <c r="S20" s="124"/>
      <c r="W20" s="40"/>
      <c r="X20" s="40"/>
    </row>
    <row r="21" spans="1:24" ht="14.7" customHeight="1" thickBot="1" x14ac:dyDescent="0.35">
      <c r="A21" s="139"/>
      <c r="B21" s="142"/>
      <c r="C21" s="145"/>
      <c r="D21" s="148"/>
      <c r="E21" s="145"/>
      <c r="F21" s="108" t="s">
        <v>51</v>
      </c>
      <c r="G21" s="43">
        <v>-33</v>
      </c>
      <c r="H21" s="122"/>
      <c r="I21" s="44">
        <f>(G21*50/E$19)+(H21*10)</f>
        <v>-34.591194968553459</v>
      </c>
      <c r="J21" s="105">
        <v>-45</v>
      </c>
      <c r="K21" s="119"/>
      <c r="L21" s="95">
        <f>(J21*50/E$19)+(K21*10)</f>
        <v>-47.169811320754711</v>
      </c>
      <c r="M21" s="96"/>
      <c r="N21" s="97"/>
      <c r="O21" s="98"/>
      <c r="P21" s="99"/>
      <c r="Q21" s="100"/>
      <c r="R21" s="111"/>
      <c r="S21" s="125"/>
      <c r="W21" s="40"/>
      <c r="X21" s="40"/>
    </row>
    <row r="22" spans="1:24" ht="14.25" customHeight="1" x14ac:dyDescent="0.3">
      <c r="W22" s="40"/>
      <c r="X22" s="40"/>
    </row>
    <row r="23" spans="1:24" ht="14.25" customHeight="1" x14ac:dyDescent="0.3">
      <c r="W23" s="40"/>
      <c r="X23" s="40"/>
    </row>
    <row r="24" spans="1:24" ht="14.7" customHeight="1" x14ac:dyDescent="0.3">
      <c r="W24" s="40"/>
      <c r="X24" s="40"/>
    </row>
  </sheetData>
  <sheetProtection selectLockedCells="1"/>
  <mergeCells count="37">
    <mergeCell ref="D1:S3"/>
    <mergeCell ref="A19:A21"/>
    <mergeCell ref="B19:B21"/>
    <mergeCell ref="C19:C21"/>
    <mergeCell ref="D19:D21"/>
    <mergeCell ref="E19:E21"/>
    <mergeCell ref="S19:S21"/>
    <mergeCell ref="A16:A18"/>
    <mergeCell ref="B16:B18"/>
    <mergeCell ref="C16:C18"/>
    <mergeCell ref="D16:D18"/>
    <mergeCell ref="E16:E18"/>
    <mergeCell ref="S16:S18"/>
    <mergeCell ref="D10:D12"/>
    <mergeCell ref="E10:E12"/>
    <mergeCell ref="S13:S15"/>
    <mergeCell ref="S10:S12"/>
    <mergeCell ref="A13:A15"/>
    <mergeCell ref="B13:B15"/>
    <mergeCell ref="C13:C15"/>
    <mergeCell ref="D13:D15"/>
    <mergeCell ref="E13:E15"/>
    <mergeCell ref="A10:A12"/>
    <mergeCell ref="B10:B12"/>
    <mergeCell ref="C10:C12"/>
    <mergeCell ref="A7:A9"/>
    <mergeCell ref="B7:B9"/>
    <mergeCell ref="C7:C9"/>
    <mergeCell ref="D7:D9"/>
    <mergeCell ref="E7:E9"/>
    <mergeCell ref="S7:S9"/>
    <mergeCell ref="G5:I5"/>
    <mergeCell ref="J5:L5"/>
    <mergeCell ref="M5:N5"/>
    <mergeCell ref="O5:P5"/>
    <mergeCell ref="Q5:R5"/>
    <mergeCell ref="S5:S6"/>
  </mergeCells>
  <conditionalFormatting sqref="I7:I9">
    <cfRule type="top10" dxfId="20" priority="37" rank="1"/>
  </conditionalFormatting>
  <conditionalFormatting sqref="I10:I12">
    <cfRule type="top10" dxfId="19" priority="38" rank="1"/>
  </conditionalFormatting>
  <conditionalFormatting sqref="I13:I15">
    <cfRule type="top10" dxfId="18" priority="39" rank="1"/>
  </conditionalFormatting>
  <conditionalFormatting sqref="I16:I21">
    <cfRule type="top10" dxfId="17" priority="40" rank="1"/>
  </conditionalFormatting>
  <conditionalFormatting sqref="L7:L9">
    <cfRule type="top10" dxfId="16" priority="25" rank="1"/>
  </conditionalFormatting>
  <conditionalFormatting sqref="L10:L12">
    <cfRule type="top10" dxfId="15" priority="23" rank="1"/>
  </conditionalFormatting>
  <conditionalFormatting sqref="L13:L15">
    <cfRule type="top10" dxfId="14" priority="1" rank="1"/>
  </conditionalFormatting>
  <conditionalFormatting sqref="L16:L21">
    <cfRule type="top10" dxfId="13" priority="21" rank="1"/>
  </conditionalFormatting>
  <conditionalFormatting sqref="N7:N9">
    <cfRule type="top10" dxfId="12" priority="33" rank="1"/>
  </conditionalFormatting>
  <conditionalFormatting sqref="N10:N12">
    <cfRule type="top10" dxfId="11" priority="18" rank="1"/>
  </conditionalFormatting>
  <conditionalFormatting sqref="N13:N15">
    <cfRule type="top10" dxfId="10" priority="17" rank="1"/>
  </conditionalFormatting>
  <conditionalFormatting sqref="N16:N21">
    <cfRule type="top10" dxfId="9" priority="15" rank="1"/>
  </conditionalFormatting>
  <conditionalFormatting sqref="P7:P9">
    <cfRule type="top10" dxfId="8" priority="32" rank="1"/>
  </conditionalFormatting>
  <conditionalFormatting sqref="P10:P12">
    <cfRule type="top10" dxfId="7" priority="12" rank="1"/>
  </conditionalFormatting>
  <conditionalFormatting sqref="P13:P15">
    <cfRule type="top10" dxfId="6" priority="11" rank="1"/>
  </conditionalFormatting>
  <conditionalFormatting sqref="P16:P21">
    <cfRule type="top10" dxfId="5" priority="9" rank="1"/>
  </conditionalFormatting>
  <conditionalFormatting sqref="R7:R9">
    <cfRule type="top10" dxfId="4" priority="34" rank="1"/>
  </conditionalFormatting>
  <conditionalFormatting sqref="R10">
    <cfRule type="top10" dxfId="3" priority="36" rank="1"/>
  </conditionalFormatting>
  <conditionalFormatting sqref="R11:R12">
    <cfRule type="top10" dxfId="2" priority="6" rank="1"/>
  </conditionalFormatting>
  <conditionalFormatting sqref="R13:R15">
    <cfRule type="top10" dxfId="1" priority="5" rank="1"/>
  </conditionalFormatting>
  <conditionalFormatting sqref="R16:R21">
    <cfRule type="top10" dxfId="0" priority="3" rank="1"/>
  </conditionalFormatting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V26"/>
  <sheetViews>
    <sheetView tabSelected="1" zoomScale="119" zoomScaleNormal="116" workbookViewId="0">
      <selection activeCell="C21" sqref="C21"/>
    </sheetView>
  </sheetViews>
  <sheetFormatPr baseColWidth="10" defaultColWidth="11.44140625" defaultRowHeight="12" x14ac:dyDescent="0.25"/>
  <cols>
    <col min="1" max="1" width="12.21875" style="1" customWidth="1"/>
    <col min="2" max="3" width="11.44140625" style="1" customWidth="1"/>
    <col min="4" max="4" width="3.77734375" style="6" customWidth="1"/>
    <col min="5" max="5" width="4.77734375" style="1" customWidth="1"/>
    <col min="6" max="6" width="6.6640625" style="5" customWidth="1"/>
    <col min="7" max="7" width="8.5546875" style="1" customWidth="1"/>
    <col min="8" max="10" width="4.77734375" style="1" customWidth="1"/>
    <col min="11" max="11" width="4.6640625" style="1" customWidth="1"/>
    <col min="12" max="12" width="4.77734375" style="1" customWidth="1"/>
    <col min="13" max="13" width="0.44140625" style="5" customWidth="1"/>
    <col min="14" max="18" width="4.77734375" style="1" customWidth="1"/>
    <col min="19" max="19" width="8.21875" style="1" customWidth="1"/>
    <col min="20" max="20" width="8" style="1" customWidth="1"/>
    <col min="21" max="21" width="11.44140625" style="1"/>
    <col min="22" max="22" width="16.44140625" style="1" bestFit="1" customWidth="1"/>
    <col min="23" max="16384" width="11.44140625" style="1"/>
  </cols>
  <sheetData>
    <row r="1" spans="1:22" ht="3.75" customHeight="1" thickBot="1" x14ac:dyDescent="0.3">
      <c r="D1" s="162"/>
      <c r="E1" s="162"/>
      <c r="F1" s="162"/>
      <c r="M1" s="1"/>
      <c r="T1" s="2"/>
      <c r="U1" s="3"/>
    </row>
    <row r="2" spans="1:22" ht="14.55" customHeight="1" x14ac:dyDescent="0.25">
      <c r="A2" s="4" t="s">
        <v>3</v>
      </c>
      <c r="B2" s="65">
        <v>45269</v>
      </c>
      <c r="C2" s="65"/>
      <c r="D2" s="167"/>
      <c r="E2" s="167"/>
      <c r="F2" s="167"/>
      <c r="G2" s="163" t="s">
        <v>61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5"/>
    </row>
    <row r="3" spans="1:22" ht="14.55" customHeight="1" x14ac:dyDescent="0.25">
      <c r="A3" s="4" t="s">
        <v>0</v>
      </c>
      <c r="B3" s="1" t="s">
        <v>7</v>
      </c>
      <c r="D3" s="162"/>
      <c r="E3" s="162"/>
      <c r="F3" s="162"/>
      <c r="G3" s="156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8"/>
    </row>
    <row r="4" spans="1:22" ht="14.55" customHeight="1" thickBot="1" x14ac:dyDescent="0.25">
      <c r="A4" s="1" t="s">
        <v>8</v>
      </c>
      <c r="D4" s="1"/>
      <c r="F4" s="1"/>
      <c r="G4" s="159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1"/>
    </row>
    <row r="5" spans="1:22" ht="2.25" customHeight="1" x14ac:dyDescent="0.2">
      <c r="F5" s="1"/>
      <c r="M5" s="1"/>
    </row>
    <row r="6" spans="1:22" ht="18" customHeight="1" thickBot="1" x14ac:dyDescent="0.3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2" ht="15" thickBot="1" x14ac:dyDescent="0.35">
      <c r="A7" s="7" t="s">
        <v>11</v>
      </c>
      <c r="B7" s="22"/>
      <c r="C7" s="68"/>
      <c r="F7" s="1"/>
      <c r="H7" s="164" t="s">
        <v>21</v>
      </c>
      <c r="I7" s="165"/>
      <c r="J7" s="165"/>
      <c r="K7" s="165"/>
      <c r="L7" s="166"/>
      <c r="M7" s="4"/>
      <c r="N7" s="164" t="s">
        <v>22</v>
      </c>
      <c r="O7" s="165"/>
      <c r="P7" s="165"/>
      <c r="Q7" s="165"/>
      <c r="R7" s="166"/>
      <c r="T7"/>
      <c r="U7"/>
    </row>
    <row r="8" spans="1:22" ht="15" thickBot="1" x14ac:dyDescent="0.35">
      <c r="A8" s="8" t="s">
        <v>17</v>
      </c>
      <c r="B8" s="9" t="s">
        <v>18</v>
      </c>
      <c r="C8" s="9" t="s">
        <v>39</v>
      </c>
      <c r="D8" s="10" t="s">
        <v>1</v>
      </c>
      <c r="E8" s="9" t="s">
        <v>4</v>
      </c>
      <c r="F8" s="23" t="s">
        <v>20</v>
      </c>
      <c r="G8" s="58" t="s">
        <v>13</v>
      </c>
      <c r="H8" s="53" t="s">
        <v>56</v>
      </c>
      <c r="I8" s="8" t="s">
        <v>23</v>
      </c>
      <c r="J8" s="9" t="s">
        <v>24</v>
      </c>
      <c r="K8" s="9" t="s">
        <v>25</v>
      </c>
      <c r="L8" s="11" t="s">
        <v>26</v>
      </c>
      <c r="M8" s="52"/>
      <c r="N8" s="53" t="s">
        <v>56</v>
      </c>
      <c r="O8" s="51" t="s">
        <v>23</v>
      </c>
      <c r="P8" s="9" t="s">
        <v>24</v>
      </c>
      <c r="Q8" s="9" t="s">
        <v>25</v>
      </c>
      <c r="R8" s="11" t="s">
        <v>26</v>
      </c>
      <c r="S8" s="12" t="s">
        <v>15</v>
      </c>
      <c r="T8" s="13" t="s">
        <v>16</v>
      </c>
      <c r="U8"/>
    </row>
    <row r="9" spans="1:22" ht="14.4" x14ac:dyDescent="0.3">
      <c r="A9" s="32" t="s">
        <v>28</v>
      </c>
      <c r="B9" s="14" t="s">
        <v>29</v>
      </c>
      <c r="C9" s="14" t="s">
        <v>68</v>
      </c>
      <c r="D9" s="15" t="s">
        <v>58</v>
      </c>
      <c r="E9" s="15">
        <v>2009</v>
      </c>
      <c r="F9" s="24">
        <v>60.9</v>
      </c>
      <c r="G9" s="59">
        <v>1.338357</v>
      </c>
      <c r="H9" s="54">
        <v>20</v>
      </c>
      <c r="I9" s="49">
        <v>20</v>
      </c>
      <c r="J9" s="15">
        <v>23</v>
      </c>
      <c r="K9" s="15">
        <v>27</v>
      </c>
      <c r="L9" s="25">
        <f>MAX(I9:K9)</f>
        <v>27</v>
      </c>
      <c r="M9" s="56"/>
      <c r="N9" s="54">
        <v>27</v>
      </c>
      <c r="O9" s="49">
        <v>33</v>
      </c>
      <c r="P9" s="15">
        <v>35</v>
      </c>
      <c r="Q9" s="15">
        <v>37</v>
      </c>
      <c r="R9" s="16">
        <f>MAX(O9,P9,Q9)</f>
        <v>37</v>
      </c>
      <c r="S9" s="17">
        <f>SUM(R9+L9)</f>
        <v>64</v>
      </c>
      <c r="T9" s="61">
        <f>S9*G9</f>
        <v>85.654848000000001</v>
      </c>
      <c r="U9"/>
    </row>
    <row r="10" spans="1:22" x14ac:dyDescent="0.25">
      <c r="A10" s="32" t="s">
        <v>71</v>
      </c>
      <c r="B10" s="14" t="s">
        <v>64</v>
      </c>
      <c r="C10" s="14" t="s">
        <v>70</v>
      </c>
      <c r="D10" s="15" t="s">
        <v>59</v>
      </c>
      <c r="E10" s="15">
        <v>2008</v>
      </c>
      <c r="F10" s="24">
        <v>52.6</v>
      </c>
      <c r="G10" s="59">
        <v>1.6066590000000001</v>
      </c>
      <c r="H10" s="54">
        <v>25</v>
      </c>
      <c r="I10" s="49" t="s">
        <v>72</v>
      </c>
      <c r="J10" s="15">
        <v>25</v>
      </c>
      <c r="K10" s="15">
        <v>27</v>
      </c>
      <c r="L10" s="25">
        <f t="shared" ref="L10:L12" si="0">MAX(I10:K10)</f>
        <v>27</v>
      </c>
      <c r="M10" s="56"/>
      <c r="N10" s="54">
        <v>27</v>
      </c>
      <c r="O10" s="49">
        <v>27</v>
      </c>
      <c r="P10" s="15">
        <v>31</v>
      </c>
      <c r="Q10" s="15" t="s">
        <v>75</v>
      </c>
      <c r="R10" s="16">
        <f t="shared" ref="R10:R12" si="1">MAX(O10,P10,Q10)</f>
        <v>31</v>
      </c>
      <c r="S10" s="17">
        <f t="shared" ref="S10:S12" si="2">SUM(R10+L10)</f>
        <v>58</v>
      </c>
      <c r="T10" s="61">
        <f t="shared" ref="T10:T12" si="3">S10*G10</f>
        <v>93.186222000000001</v>
      </c>
    </row>
    <row r="11" spans="1:22" x14ac:dyDescent="0.25">
      <c r="A11" s="33" t="s">
        <v>65</v>
      </c>
      <c r="B11" s="18" t="s">
        <v>66</v>
      </c>
      <c r="C11" s="14" t="s">
        <v>70</v>
      </c>
      <c r="D11" s="19" t="s">
        <v>59</v>
      </c>
      <c r="E11" s="19">
        <v>2008</v>
      </c>
      <c r="F11" s="26">
        <v>84.9</v>
      </c>
      <c r="G11" s="59">
        <v>1.187945</v>
      </c>
      <c r="H11" s="54">
        <v>50</v>
      </c>
      <c r="I11" s="49">
        <v>50</v>
      </c>
      <c r="J11" s="15" t="s">
        <v>73</v>
      </c>
      <c r="K11" s="15" t="s">
        <v>73</v>
      </c>
      <c r="L11" s="25">
        <f t="shared" si="0"/>
        <v>50</v>
      </c>
      <c r="M11" s="56"/>
      <c r="N11" s="54">
        <v>55</v>
      </c>
      <c r="O11" s="49">
        <v>55</v>
      </c>
      <c r="P11" s="15">
        <v>60</v>
      </c>
      <c r="Q11" s="15">
        <v>63</v>
      </c>
      <c r="R11" s="16">
        <f t="shared" si="1"/>
        <v>63</v>
      </c>
      <c r="S11" s="17">
        <f t="shared" si="2"/>
        <v>113</v>
      </c>
      <c r="T11" s="61">
        <f t="shared" si="3"/>
        <v>134.237785</v>
      </c>
    </row>
    <row r="12" spans="1:22" ht="12.6" thickBot="1" x14ac:dyDescent="0.3">
      <c r="A12" s="34" t="s">
        <v>27</v>
      </c>
      <c r="B12" s="20" t="s">
        <v>30</v>
      </c>
      <c r="C12" s="113" t="s">
        <v>70</v>
      </c>
      <c r="D12" s="21" t="s">
        <v>59</v>
      </c>
      <c r="E12" s="21">
        <v>2008</v>
      </c>
      <c r="F12" s="27">
        <v>66.099999999999994</v>
      </c>
      <c r="G12" s="60">
        <v>1.365345</v>
      </c>
      <c r="H12" s="55">
        <v>58</v>
      </c>
      <c r="I12" s="50">
        <v>58</v>
      </c>
      <c r="J12" s="37">
        <v>62</v>
      </c>
      <c r="K12" s="37">
        <v>65</v>
      </c>
      <c r="L12" s="38">
        <f t="shared" si="0"/>
        <v>65</v>
      </c>
      <c r="M12" s="57"/>
      <c r="N12" s="55">
        <v>75</v>
      </c>
      <c r="O12" s="50">
        <v>75</v>
      </c>
      <c r="P12" s="37">
        <v>80</v>
      </c>
      <c r="Q12" s="37">
        <v>83</v>
      </c>
      <c r="R12" s="36">
        <f t="shared" si="1"/>
        <v>83</v>
      </c>
      <c r="S12" s="35">
        <f t="shared" si="2"/>
        <v>148</v>
      </c>
      <c r="T12" s="62">
        <f t="shared" si="3"/>
        <v>202.07106000000002</v>
      </c>
    </row>
    <row r="13" spans="1:22" ht="14.4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2" ht="15" thickBot="1" x14ac:dyDescent="0.35">
      <c r="F14" s="1"/>
      <c r="M14" s="1"/>
      <c r="T14"/>
    </row>
    <row r="15" spans="1:22" ht="15" thickBot="1" x14ac:dyDescent="0.35">
      <c r="A15" s="69" t="s">
        <v>12</v>
      </c>
      <c r="B15" s="71"/>
      <c r="C15" s="70"/>
      <c r="F15" s="1"/>
      <c r="G15" s="4"/>
      <c r="H15" s="28"/>
      <c r="M15" s="4"/>
      <c r="N15" s="28"/>
      <c r="T15"/>
      <c r="V15"/>
    </row>
    <row r="16" spans="1:22" ht="10.199999999999999" customHeight="1" thickBot="1" x14ac:dyDescent="0.3">
      <c r="A16" s="8" t="s">
        <v>17</v>
      </c>
      <c r="B16" s="9" t="s">
        <v>18</v>
      </c>
      <c r="C16" s="9"/>
      <c r="D16" s="10" t="s">
        <v>1</v>
      </c>
      <c r="E16" s="9" t="s">
        <v>4</v>
      </c>
      <c r="F16" s="23" t="s">
        <v>19</v>
      </c>
      <c r="G16" s="58" t="s">
        <v>14</v>
      </c>
      <c r="H16" s="53" t="s">
        <v>56</v>
      </c>
      <c r="I16" s="51" t="s">
        <v>23</v>
      </c>
      <c r="J16" s="9" t="s">
        <v>24</v>
      </c>
      <c r="K16" s="9" t="s">
        <v>25</v>
      </c>
      <c r="L16" s="11" t="s">
        <v>26</v>
      </c>
      <c r="M16" s="52"/>
      <c r="N16" s="53" t="s">
        <v>56</v>
      </c>
      <c r="O16" s="51" t="s">
        <v>23</v>
      </c>
      <c r="P16" s="9" t="s">
        <v>24</v>
      </c>
      <c r="Q16" s="9" t="s">
        <v>25</v>
      </c>
      <c r="R16" s="11" t="s">
        <v>26</v>
      </c>
      <c r="S16" s="12" t="s">
        <v>15</v>
      </c>
      <c r="T16" s="13" t="s">
        <v>16</v>
      </c>
    </row>
    <row r="17" spans="1:21" ht="15.75" customHeight="1" x14ac:dyDescent="0.3">
      <c r="A17" s="32" t="s">
        <v>28</v>
      </c>
      <c r="B17" s="14" t="s">
        <v>31</v>
      </c>
      <c r="C17" s="14" t="s">
        <v>68</v>
      </c>
      <c r="D17" s="15" t="s">
        <v>58</v>
      </c>
      <c r="E17" s="15">
        <v>2007</v>
      </c>
      <c r="F17" s="24">
        <v>59.4</v>
      </c>
      <c r="G17" s="59">
        <v>1.3598319999999999</v>
      </c>
      <c r="H17" s="54">
        <v>25</v>
      </c>
      <c r="I17" s="49">
        <v>25</v>
      </c>
      <c r="J17" s="15">
        <v>29</v>
      </c>
      <c r="K17" s="15" t="s">
        <v>74</v>
      </c>
      <c r="L17" s="25">
        <f>MAX(I17:K17)</f>
        <v>29</v>
      </c>
      <c r="M17" s="56"/>
      <c r="N17" s="54">
        <v>28</v>
      </c>
      <c r="O17" s="49">
        <v>35</v>
      </c>
      <c r="P17" s="15">
        <v>38</v>
      </c>
      <c r="Q17" s="15" t="s">
        <v>76</v>
      </c>
      <c r="R17" s="16">
        <f>MAX(O17,P17,Q17)</f>
        <v>38</v>
      </c>
      <c r="S17" s="17">
        <f>SUM(L17+R17)</f>
        <v>67</v>
      </c>
      <c r="T17" s="61">
        <f>(S17)*G17</f>
        <v>91.108744000000002</v>
      </c>
      <c r="U17"/>
    </row>
    <row r="18" spans="1:21" ht="12.6" thickBot="1" x14ac:dyDescent="0.3">
      <c r="A18" s="112" t="s">
        <v>32</v>
      </c>
      <c r="B18" s="113" t="s">
        <v>33</v>
      </c>
      <c r="C18" s="113" t="s">
        <v>69</v>
      </c>
      <c r="D18" s="37" t="s">
        <v>58</v>
      </c>
      <c r="E18" s="37">
        <v>2006</v>
      </c>
      <c r="F18" s="114">
        <v>54.9</v>
      </c>
      <c r="G18" s="60">
        <v>1.433943</v>
      </c>
      <c r="H18" s="55">
        <v>29</v>
      </c>
      <c r="I18" s="50">
        <v>29</v>
      </c>
      <c r="J18" s="37">
        <v>32</v>
      </c>
      <c r="K18" s="37" t="s">
        <v>75</v>
      </c>
      <c r="L18" s="38">
        <f t="shared" ref="L18" si="4">MAX(I18:K18)</f>
        <v>32</v>
      </c>
      <c r="M18" s="57"/>
      <c r="N18" s="55">
        <v>35</v>
      </c>
      <c r="O18" s="50">
        <v>40</v>
      </c>
      <c r="P18" s="37">
        <v>44</v>
      </c>
      <c r="Q18" s="37" t="s">
        <v>77</v>
      </c>
      <c r="R18" s="36">
        <f t="shared" ref="R18" si="5">MAX(O18,P18,Q18)</f>
        <v>44</v>
      </c>
      <c r="S18" s="35">
        <f t="shared" ref="S18" si="6">SUM(L18+R18)</f>
        <v>76</v>
      </c>
      <c r="T18" s="62">
        <f t="shared" ref="T18" si="7">(S18)*G18</f>
        <v>108.979668</v>
      </c>
    </row>
    <row r="21" spans="1:21" x14ac:dyDescent="0.25">
      <c r="A21" s="1" t="s">
        <v>6</v>
      </c>
      <c r="O21" s="6"/>
      <c r="P21" s="6"/>
      <c r="Q21" s="6"/>
      <c r="R21" s="30"/>
      <c r="S21" s="30"/>
      <c r="T21" s="31"/>
    </row>
    <row r="22" spans="1:21" ht="14.4" x14ac:dyDescent="0.3">
      <c r="A22" s="1" t="s">
        <v>5</v>
      </c>
      <c r="B22" s="1" t="s">
        <v>60</v>
      </c>
      <c r="E22" s="6"/>
      <c r="F22"/>
      <c r="G22" s="63"/>
      <c r="I22" s="6"/>
      <c r="J22" s="6"/>
      <c r="K22" s="6"/>
      <c r="L22" s="6"/>
      <c r="M22" s="29"/>
      <c r="N22" s="6"/>
      <c r="Q22" s="4"/>
      <c r="R22" s="4"/>
      <c r="S22" s="4"/>
      <c r="T22" s="31"/>
    </row>
    <row r="23" spans="1:21" ht="11.4" x14ac:dyDescent="0.2">
      <c r="A23" s="1" t="s">
        <v>2</v>
      </c>
      <c r="B23" s="1" t="s">
        <v>62</v>
      </c>
      <c r="E23" s="6"/>
      <c r="F23" s="29"/>
      <c r="G23" s="29"/>
      <c r="H23" s="29"/>
      <c r="I23" s="29"/>
      <c r="J23" s="6"/>
      <c r="K23" s="6"/>
      <c r="L23" s="6"/>
      <c r="M23" s="1"/>
      <c r="N23" s="6"/>
    </row>
    <row r="24" spans="1:21" ht="1.5" customHeight="1" x14ac:dyDescent="0.2">
      <c r="A24" s="1" t="s">
        <v>5</v>
      </c>
      <c r="B24" s="1" t="s">
        <v>63</v>
      </c>
      <c r="E24" s="6"/>
      <c r="F24" s="29"/>
      <c r="G24" s="29"/>
      <c r="H24" s="6"/>
      <c r="I24" s="6"/>
      <c r="J24" s="6"/>
      <c r="K24" s="6"/>
      <c r="L24" s="6"/>
      <c r="M24" s="1"/>
      <c r="N24" s="6"/>
    </row>
    <row r="25" spans="1:21" x14ac:dyDescent="0.25">
      <c r="F25" s="1"/>
      <c r="G25" s="31"/>
      <c r="M25" s="31"/>
    </row>
    <row r="26" spans="1:21" ht="11.4" x14ac:dyDescent="0.2">
      <c r="F26" s="1"/>
      <c r="M26" s="6"/>
    </row>
  </sheetData>
  <mergeCells count="6">
    <mergeCell ref="D1:F1"/>
    <mergeCell ref="G2:T4"/>
    <mergeCell ref="N7:R7"/>
    <mergeCell ref="H7:L7"/>
    <mergeCell ref="D2:F2"/>
    <mergeCell ref="D3:F3"/>
  </mergeCells>
  <pageMargins left="0.19685039370078741" right="0.19685039370078741" top="0.35433070866141736" bottom="0.35433070866141736" header="0.31496062992125984" footer="0.31496062992125984"/>
  <pageSetup paperSize="9" orientation="landscape" r:id="rId1"/>
  <ignoredErrors>
    <ignoredError sqref="L11 L17:L18 L12 L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"/>
  <sheetViews>
    <sheetView workbookViewId="0">
      <selection activeCell="F37" sqref="F37"/>
    </sheetView>
  </sheetViews>
  <sheetFormatPr baseColWidth="10" defaultColWidth="11.5546875" defaultRowHeight="14.4" x14ac:dyDescent="0.3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Gruppe 1</vt:lpstr>
      <vt:lpstr>Gruppe 2 &amp; 3</vt:lpstr>
      <vt:lpstr>Relativtabelle Sinclair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Klemm</dc:creator>
  <cp:lastModifiedBy>Markus Vomschloß</cp:lastModifiedBy>
  <cp:lastPrinted>2023-12-09T14:00:43Z</cp:lastPrinted>
  <dcterms:created xsi:type="dcterms:W3CDTF">2016-09-25T09:05:12Z</dcterms:created>
  <dcterms:modified xsi:type="dcterms:W3CDTF">2023-12-10T11:13:04Z</dcterms:modified>
</cp:coreProperties>
</file>